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27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99" i="1" l="1"/>
  <c r="B99" i="1"/>
  <c r="B98" i="1"/>
  <c r="B97" i="1"/>
  <c r="B96" i="1"/>
  <c r="E81" i="1"/>
  <c r="F82" i="1" s="1"/>
  <c r="D56" i="1"/>
  <c r="D54" i="1"/>
  <c r="E59" i="1" s="1"/>
  <c r="E50" i="1"/>
  <c r="D47" i="1"/>
  <c r="C46" i="1"/>
  <c r="C44" i="1"/>
  <c r="D41" i="1"/>
  <c r="F31" i="1"/>
  <c r="E30" i="1"/>
  <c r="D16" i="1"/>
  <c r="D15" i="1"/>
  <c r="E18" i="1" s="1"/>
  <c r="E12" i="1"/>
  <c r="E11" i="1"/>
  <c r="E48" i="1" l="1"/>
  <c r="F20" i="1"/>
  <c r="F33" i="1" s="1"/>
  <c r="F68" i="1"/>
  <c r="F85" i="1" s="1"/>
  <c r="F87" i="1" s="1"/>
</calcChain>
</file>

<file path=xl/sharedStrings.xml><?xml version="1.0" encoding="utf-8"?>
<sst xmlns="http://schemas.openxmlformats.org/spreadsheetml/2006/main" count="82" uniqueCount="82">
  <si>
    <t>MACUDA AMERICA</t>
  </si>
  <si>
    <t>2012 National Convention- Cincinnati Ohio</t>
  </si>
  <si>
    <t>August 2-5, 2012</t>
  </si>
  <si>
    <t>Convention Income and Expense Statement</t>
  </si>
  <si>
    <t>CONVENTION INCOME:</t>
  </si>
  <si>
    <t>Income from Ticket sales:</t>
  </si>
  <si>
    <t>Friday- Cultural Night Tickets</t>
  </si>
  <si>
    <t>Saturday- Galla Night tickets</t>
  </si>
  <si>
    <t xml:space="preserve">         Total Tickets Revenue</t>
  </si>
  <si>
    <t>Raffle Tickets sold by Midwest</t>
  </si>
  <si>
    <t>Income From Donations:</t>
  </si>
  <si>
    <t>Corporate Donations</t>
  </si>
  <si>
    <t>Fund Raising Campaign- Hall</t>
  </si>
  <si>
    <t>Opening of Dishes</t>
  </si>
  <si>
    <t xml:space="preserve">         Total Income - Donations</t>
  </si>
  <si>
    <t>Advertising Income- Program Book</t>
  </si>
  <si>
    <t>Income- Inkind Donations (None-Cash):</t>
  </si>
  <si>
    <t xml:space="preserve">Che International group- Printing </t>
  </si>
  <si>
    <t xml:space="preserve">        ( see Expense section for details)</t>
  </si>
  <si>
    <t>Postage- Corporate  Donation letters</t>
  </si>
  <si>
    <t>Che Int'l- 10 books for Prize - Sister accord</t>
  </si>
  <si>
    <t>Che International group- Radio Ad</t>
  </si>
  <si>
    <t xml:space="preserve">         Total inkind Donation- Che Int'l</t>
  </si>
  <si>
    <t xml:space="preserve">           Total Inkind Income</t>
  </si>
  <si>
    <t>Total Convention Income</t>
  </si>
  <si>
    <t>CONVENTION EXPENSES:</t>
  </si>
  <si>
    <t>Mariottt Hotel Expenses:</t>
  </si>
  <si>
    <t>Food &amp; Beaverages - Friday</t>
  </si>
  <si>
    <t xml:space="preserve">Service fees- 21% Fri </t>
  </si>
  <si>
    <t>Food &amp; Beaverages - Saturday</t>
  </si>
  <si>
    <t>Service fees- 21%  Sat</t>
  </si>
  <si>
    <t xml:space="preserve">          Total Food &amp; Beaverage Expenses</t>
  </si>
  <si>
    <t>Audio Visual Rental Exp (AV):</t>
  </si>
  <si>
    <t>AV Expense - Friday</t>
  </si>
  <si>
    <t>AV Expense - Saturday</t>
  </si>
  <si>
    <t>AV Service Fees- Fri &amp; Sat</t>
  </si>
  <si>
    <t xml:space="preserve">           Total Convention AV Expense</t>
  </si>
  <si>
    <t xml:space="preserve">       Total Marriot Hotel Food/Bev/Av Exp </t>
  </si>
  <si>
    <t>Food - Opening of Dish Exp</t>
  </si>
  <si>
    <t>Picnic Expenses:</t>
  </si>
  <si>
    <t>Food- Picnic Food Expenses</t>
  </si>
  <si>
    <t>Picnic - Kids Amusement Park House</t>
  </si>
  <si>
    <t>Picnic- Drinks</t>
  </si>
  <si>
    <t>President ependiture @ picnic</t>
  </si>
  <si>
    <t>Grill Rental and staff</t>
  </si>
  <si>
    <t xml:space="preserve">         Total Picnic Expense</t>
  </si>
  <si>
    <t xml:space="preserve">DJ - Fri/Sat/Sun </t>
  </si>
  <si>
    <t>Mankon/Cameroon Flags</t>
  </si>
  <si>
    <t>Printing &amp; mailing of Flyers- Mid west President</t>
  </si>
  <si>
    <t>Decorations Expense</t>
  </si>
  <si>
    <t>Gate Keepers- Two Ladies Fri/Sat</t>
  </si>
  <si>
    <t>Inkind Expenses- Donation- Che Int'l:</t>
  </si>
  <si>
    <t>Design &amp; Printing of Program Guide Book- 500</t>
  </si>
  <si>
    <t>Barners</t>
  </si>
  <si>
    <t>Tickets- Fri/Sat/Corp/Guest/Members</t>
  </si>
  <si>
    <t>Flyers</t>
  </si>
  <si>
    <t>Brochures</t>
  </si>
  <si>
    <t>shipping Expenses</t>
  </si>
  <si>
    <t>Radio Ad</t>
  </si>
  <si>
    <t>Postage - Corp Donation letters</t>
  </si>
  <si>
    <t>Sister Acord- 10 Books Donations Prize</t>
  </si>
  <si>
    <t xml:space="preserve">            Total Che Int'l In Kind Donation</t>
  </si>
  <si>
    <t>Total In-Kind donation</t>
  </si>
  <si>
    <t>Total Convention Expenses</t>
  </si>
  <si>
    <t xml:space="preserve">Net Income (Loss) From Convention </t>
  </si>
  <si>
    <t>Notes to income statement:</t>
  </si>
  <si>
    <t xml:space="preserve">    Nothing lost and nothing gained in terms of Cash.</t>
  </si>
  <si>
    <t>2)Macuda Midwest owes National</t>
  </si>
  <si>
    <t xml:space="preserve">which includes $670 in national dues paid by Midwest members. </t>
  </si>
  <si>
    <t xml:space="preserve">   National had sent a total of about +</t>
  </si>
  <si>
    <t xml:space="preserve">to midwest to pay for convention expenses. </t>
  </si>
  <si>
    <t xml:space="preserve">  Midwest had used approximately </t>
  </si>
  <si>
    <t xml:space="preserve">will need to reimburse National is </t>
  </si>
  <si>
    <t xml:space="preserve">Local Treasurer will send check to national for </t>
  </si>
  <si>
    <t>3) a significant quantity of T-shirts inventory is with National for next convention use. 
We do not have an actual count of inventory</t>
  </si>
  <si>
    <r>
      <t>T-Shirt Sales Income (</t>
    </r>
    <r>
      <rPr>
        <b/>
        <i/>
        <sz val="10.5"/>
        <color theme="1"/>
        <rFont val="Calibri"/>
        <family val="2"/>
        <scheme val="minor"/>
      </rPr>
      <t>Note- National retains all unsold T-shirts inventory)</t>
    </r>
  </si>
  <si>
    <r>
      <t xml:space="preserve">Total </t>
    </r>
    <r>
      <rPr>
        <b/>
        <u/>
        <sz val="10.5"/>
        <color theme="1"/>
        <rFont val="Calibri"/>
        <family val="2"/>
        <scheme val="minor"/>
      </rPr>
      <t>Cash</t>
    </r>
    <r>
      <rPr>
        <b/>
        <sz val="10.5"/>
        <color theme="1"/>
        <rFont val="Calibri"/>
        <family val="2"/>
        <scheme val="minor"/>
      </rPr>
      <t xml:space="preserve"> or Pledge Income</t>
    </r>
  </si>
  <si>
    <r>
      <t xml:space="preserve">T-Shirt printing </t>
    </r>
    <r>
      <rPr>
        <b/>
        <i/>
        <sz val="10.5"/>
        <color theme="1"/>
        <rFont val="Calibri"/>
        <family val="2"/>
        <scheme val="minor"/>
      </rPr>
      <t>(Note- National retains all unsold T-shirts inventory)</t>
    </r>
  </si>
  <si>
    <r>
      <t xml:space="preserve">Total </t>
    </r>
    <r>
      <rPr>
        <b/>
        <u/>
        <sz val="10.5"/>
        <color theme="1"/>
        <rFont val="Calibri"/>
        <family val="2"/>
        <scheme val="minor"/>
      </rPr>
      <t>Cash</t>
    </r>
    <r>
      <rPr>
        <b/>
        <sz val="10.5"/>
        <color theme="1"/>
        <rFont val="Calibri"/>
        <family val="2"/>
        <scheme val="minor"/>
      </rPr>
      <t xml:space="preserve"> Convention Expenses</t>
    </r>
  </si>
  <si>
    <r>
      <rPr>
        <b/>
        <sz val="10.5"/>
        <color theme="1"/>
        <rFont val="Calibri"/>
        <family val="2"/>
        <scheme val="minor"/>
      </rPr>
      <t>1)Net  convention profit was about</t>
    </r>
    <r>
      <rPr>
        <b/>
        <u/>
        <sz val="10.5"/>
        <color theme="1"/>
        <rFont val="Calibri"/>
        <family val="2"/>
        <scheme val="minor"/>
      </rPr>
      <t xml:space="preserve"> $82.39 </t>
    </r>
    <r>
      <rPr>
        <b/>
        <sz val="10.5"/>
        <color theme="1"/>
        <rFont val="Calibri"/>
        <family val="2"/>
        <scheme val="minor"/>
      </rPr>
      <t>which basically means we breakeven.</t>
    </r>
    <r>
      <rPr>
        <sz val="10.5"/>
        <color theme="1"/>
        <rFont val="Calibri"/>
        <family val="2"/>
        <scheme val="minor"/>
      </rPr>
      <t xml:space="preserve">       Thus we recovered all cash spent .</t>
    </r>
  </si>
  <si>
    <r>
      <t xml:space="preserve">of its funds. </t>
    </r>
    <r>
      <rPr>
        <u val="singleAccounting"/>
        <sz val="10.5"/>
        <color theme="1"/>
        <rFont val="Calibri"/>
        <family val="2"/>
        <scheme val="minor"/>
      </rPr>
      <t xml:space="preserve">Thus the Net amount that Macuda Midwest </t>
    </r>
  </si>
  <si>
    <r>
      <t xml:space="preserve">     (</t>
    </r>
    <r>
      <rPr>
        <i/>
        <sz val="10.5"/>
        <color theme="1"/>
        <rFont val="Calibri"/>
        <family val="2"/>
        <scheme val="minor"/>
      </rPr>
      <t>See tab for payable to national for details)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</si>
</sst>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u val="singleAccounting"/>
      <sz val="10.5"/>
      <color theme="1"/>
      <name val="Calibri"/>
      <family val="2"/>
      <scheme val="minor"/>
    </font>
    <font>
      <b/>
      <u val="singleAccounting"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1" fillId="0" borderId="0" xfId="0" applyNumberFormat="1" applyFont="1"/>
    <xf numFmtId="44" fontId="4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44" fontId="2" fillId="0" borderId="2" xfId="0" applyNumberFormat="1" applyFont="1" applyBorder="1"/>
    <xf numFmtId="44" fontId="2" fillId="0" borderId="3" xfId="0" applyNumberFormat="1" applyFont="1" applyBorder="1"/>
    <xf numFmtId="44" fontId="2" fillId="0" borderId="0" xfId="0" applyNumberFormat="1" applyFont="1"/>
    <xf numFmtId="0" fontId="2" fillId="0" borderId="4" xfId="0" applyFont="1" applyBorder="1"/>
    <xf numFmtId="0" fontId="2" fillId="0" borderId="5" xfId="0" applyFont="1" applyBorder="1"/>
    <xf numFmtId="44" fontId="2" fillId="0" borderId="5" xfId="0" applyNumberFormat="1" applyFont="1" applyBorder="1"/>
    <xf numFmtId="4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44" fontId="2" fillId="0" borderId="8" xfId="0" applyNumberFormat="1" applyFont="1" applyBorder="1"/>
    <xf numFmtId="44" fontId="2" fillId="0" borderId="9" xfId="0" applyNumberFormat="1" applyFont="1" applyBorder="1"/>
    <xf numFmtId="0" fontId="6" fillId="0" borderId="0" xfId="0" applyFont="1"/>
    <xf numFmtId="0" fontId="1" fillId="0" borderId="7" xfId="0" applyFont="1" applyBorder="1"/>
    <xf numFmtId="0" fontId="1" fillId="0" borderId="8" xfId="0" applyFont="1" applyBorder="1"/>
    <xf numFmtId="44" fontId="1" fillId="0" borderId="8" xfId="0" applyNumberFormat="1" applyFont="1" applyBorder="1"/>
    <xf numFmtId="44" fontId="1" fillId="0" borderId="9" xfId="0" applyNumberFormat="1" applyFont="1" applyBorder="1"/>
    <xf numFmtId="44" fontId="7" fillId="0" borderId="0" xfId="0" applyNumberFormat="1" applyFont="1"/>
    <xf numFmtId="0" fontId="5" fillId="0" borderId="0" xfId="0" applyFont="1"/>
    <xf numFmtId="44" fontId="5" fillId="0" borderId="10" xfId="0" applyNumberFormat="1" applyFont="1" applyBorder="1"/>
    <xf numFmtId="44" fontId="2" fillId="0" borderId="7" xfId="0" applyNumberFormat="1" applyFont="1" applyBorder="1"/>
    <xf numFmtId="44" fontId="8" fillId="0" borderId="8" xfId="0" applyNumberFormat="1" applyFont="1" applyBorder="1"/>
    <xf numFmtId="44" fontId="8" fillId="0" borderId="9" xfId="0" applyNumberFormat="1" applyFont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phif/Desktop/macudausa/Macuda%202012%20Convention%20Income%20and%20Exp%20Statement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&amp; Expense Stmt"/>
      <sheetName val="Payable to National"/>
      <sheetName val="Recievable-Payable"/>
      <sheetName val="Cash Reconciliation"/>
    </sheetNames>
    <sheetDataSet>
      <sheetData sheetId="0"/>
      <sheetData sheetId="1">
        <row r="7">
          <cell r="C7">
            <v>23300</v>
          </cell>
        </row>
        <row r="11">
          <cell r="D11">
            <v>23970</v>
          </cell>
        </row>
        <row r="15">
          <cell r="D15">
            <v>-1690</v>
          </cell>
        </row>
        <row r="16">
          <cell r="D16">
            <v>-900</v>
          </cell>
        </row>
        <row r="19">
          <cell r="D19">
            <v>21382.709000000003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A37" sqref="A37"/>
    </sheetView>
  </sheetViews>
  <sheetFormatPr defaultRowHeight="14.25" x14ac:dyDescent="0.25"/>
  <cols>
    <col min="1" max="1" width="31.42578125" style="1" customWidth="1"/>
    <col min="2" max="2" width="16" style="1" bestFit="1" customWidth="1"/>
    <col min="3" max="3" width="11.140625" style="1" bestFit="1" customWidth="1"/>
    <col min="4" max="4" width="12" style="1" customWidth="1"/>
    <col min="5" max="5" width="15.5703125" style="1" customWidth="1"/>
    <col min="6" max="6" width="17.5703125" style="1" customWidth="1"/>
    <col min="7" max="16384" width="9.140625" style="1"/>
  </cols>
  <sheetData>
    <row r="1" spans="1:8" x14ac:dyDescent="0.25">
      <c r="D1" s="2" t="s">
        <v>0</v>
      </c>
    </row>
    <row r="2" spans="1:8" x14ac:dyDescent="0.25">
      <c r="C2" s="2" t="s">
        <v>1</v>
      </c>
    </row>
    <row r="3" spans="1:8" x14ac:dyDescent="0.25">
      <c r="D3" s="2" t="s">
        <v>2</v>
      </c>
    </row>
    <row r="4" spans="1:8" x14ac:dyDescent="0.25">
      <c r="C4" s="3" t="s">
        <v>3</v>
      </c>
    </row>
    <row r="6" spans="1:8" x14ac:dyDescent="0.25">
      <c r="A6" s="2" t="s">
        <v>4</v>
      </c>
      <c r="C6" s="4"/>
      <c r="D6" s="4"/>
      <c r="E6" s="4"/>
      <c r="F6" s="4"/>
      <c r="G6" s="4"/>
      <c r="H6" s="4"/>
    </row>
    <row r="7" spans="1:8" x14ac:dyDescent="0.25">
      <c r="C7" s="4"/>
      <c r="D7" s="4"/>
      <c r="E7" s="4"/>
      <c r="F7" s="4"/>
      <c r="G7" s="4"/>
      <c r="H7" s="4"/>
    </row>
    <row r="8" spans="1:8" x14ac:dyDescent="0.25">
      <c r="A8" s="2" t="s">
        <v>5</v>
      </c>
      <c r="C8" s="4"/>
      <c r="D8" s="4"/>
      <c r="E8" s="4"/>
      <c r="F8" s="4"/>
      <c r="G8" s="4"/>
      <c r="H8" s="4"/>
    </row>
    <row r="9" spans="1:8" x14ac:dyDescent="0.25">
      <c r="A9" s="1" t="s">
        <v>6</v>
      </c>
      <c r="D9" s="4">
        <v>8760</v>
      </c>
      <c r="E9" s="4"/>
      <c r="F9" s="4"/>
      <c r="G9" s="4"/>
      <c r="H9" s="4"/>
    </row>
    <row r="10" spans="1:8" x14ac:dyDescent="0.25">
      <c r="A10" s="1" t="s">
        <v>7</v>
      </c>
      <c r="D10" s="4">
        <v>9670</v>
      </c>
      <c r="E10" s="4"/>
      <c r="F10" s="4"/>
      <c r="G10" s="4"/>
      <c r="H10" s="4"/>
    </row>
    <row r="11" spans="1:8" x14ac:dyDescent="0.25">
      <c r="A11" s="1" t="s">
        <v>8</v>
      </c>
      <c r="D11" s="4"/>
      <c r="E11" s="4">
        <f>SUM(D9:D10)</f>
        <v>18430</v>
      </c>
      <c r="F11" s="4"/>
      <c r="G11" s="4"/>
      <c r="H11" s="4"/>
    </row>
    <row r="12" spans="1:8" x14ac:dyDescent="0.25">
      <c r="A12" s="1" t="s">
        <v>9</v>
      </c>
      <c r="D12" s="4"/>
      <c r="E12" s="4">
        <f>125+15</f>
        <v>140</v>
      </c>
      <c r="F12" s="5"/>
      <c r="G12" s="4"/>
      <c r="H12" s="4"/>
    </row>
    <row r="13" spans="1:8" x14ac:dyDescent="0.25">
      <c r="A13" s="1" t="s">
        <v>75</v>
      </c>
      <c r="D13" s="4"/>
      <c r="E13" s="4">
        <v>916</v>
      </c>
      <c r="F13" s="5"/>
      <c r="G13" s="4"/>
      <c r="H13" s="4"/>
    </row>
    <row r="14" spans="1:8" x14ac:dyDescent="0.25">
      <c r="A14" s="2" t="s">
        <v>10</v>
      </c>
      <c r="D14" s="4"/>
      <c r="E14" s="4"/>
      <c r="F14" s="4"/>
      <c r="G14" s="4"/>
      <c r="H14" s="4"/>
    </row>
    <row r="15" spans="1:8" x14ac:dyDescent="0.25">
      <c r="A15" s="1" t="s">
        <v>11</v>
      </c>
      <c r="D15" s="4">
        <f>1131+2550+2395</f>
        <v>6076</v>
      </c>
      <c r="E15" s="4"/>
      <c r="F15" s="4"/>
      <c r="G15" s="4"/>
      <c r="H15" s="4"/>
    </row>
    <row r="16" spans="1:8" x14ac:dyDescent="0.25">
      <c r="A16" s="1" t="s">
        <v>12</v>
      </c>
      <c r="D16" s="4">
        <f>1099+2650</f>
        <v>3749</v>
      </c>
      <c r="E16" s="4"/>
      <c r="F16" s="4"/>
      <c r="G16" s="4"/>
      <c r="H16" s="4"/>
    </row>
    <row r="17" spans="1:8" x14ac:dyDescent="0.25">
      <c r="A17" s="1" t="s">
        <v>13</v>
      </c>
      <c r="D17" s="4">
        <v>4182.26</v>
      </c>
      <c r="E17" s="4"/>
      <c r="F17" s="4"/>
      <c r="G17" s="4"/>
      <c r="H17" s="4"/>
    </row>
    <row r="18" spans="1:8" x14ac:dyDescent="0.25">
      <c r="A18" s="1" t="s">
        <v>14</v>
      </c>
      <c r="D18" s="4"/>
      <c r="E18" s="4">
        <f>SUM(D15:D17)</f>
        <v>14007.26</v>
      </c>
      <c r="F18" s="4"/>
      <c r="G18" s="4"/>
      <c r="H18" s="4"/>
    </row>
    <row r="19" spans="1:8" ht="15" thickBot="1" x14ac:dyDescent="0.3">
      <c r="A19" s="1" t="s">
        <v>15</v>
      </c>
      <c r="D19" s="4"/>
      <c r="E19" s="4">
        <v>400</v>
      </c>
      <c r="F19" s="4"/>
      <c r="G19" s="4"/>
      <c r="H19" s="4"/>
    </row>
    <row r="20" spans="1:8" ht="15" thickBot="1" x14ac:dyDescent="0.3">
      <c r="A20" s="6" t="s">
        <v>76</v>
      </c>
      <c r="B20" s="7"/>
      <c r="C20" s="8"/>
      <c r="D20" s="9"/>
      <c r="E20" s="9"/>
      <c r="F20" s="10">
        <f>SUM(E11:E19)</f>
        <v>33893.26</v>
      </c>
      <c r="G20" s="4"/>
      <c r="H20" s="4"/>
    </row>
    <row r="21" spans="1:8" x14ac:dyDescent="0.25">
      <c r="A21" s="2"/>
      <c r="B21" s="2"/>
      <c r="C21" s="11"/>
      <c r="D21" s="11"/>
      <c r="E21" s="11"/>
      <c r="F21" s="4"/>
      <c r="G21" s="4"/>
      <c r="H21" s="4"/>
    </row>
    <row r="22" spans="1:8" x14ac:dyDescent="0.25">
      <c r="A22" s="2" t="s">
        <v>16</v>
      </c>
      <c r="C22" s="4"/>
      <c r="D22" s="4"/>
      <c r="E22" s="4"/>
      <c r="F22" s="4"/>
      <c r="G22" s="4"/>
      <c r="H22" s="4"/>
    </row>
    <row r="23" spans="1:8" x14ac:dyDescent="0.25">
      <c r="E23" s="4"/>
      <c r="F23" s="4"/>
      <c r="G23" s="4"/>
      <c r="H23" s="4"/>
    </row>
    <row r="24" spans="1:8" x14ac:dyDescent="0.25">
      <c r="A24" s="2"/>
      <c r="D24" s="4"/>
      <c r="E24" s="4"/>
      <c r="F24" s="4"/>
      <c r="G24" s="4"/>
      <c r="H24" s="4"/>
    </row>
    <row r="25" spans="1:8" x14ac:dyDescent="0.25">
      <c r="A25" s="1" t="s">
        <v>17</v>
      </c>
      <c r="D25" s="4">
        <v>11616</v>
      </c>
      <c r="F25" s="4"/>
      <c r="G25" s="4"/>
      <c r="H25" s="4"/>
    </row>
    <row r="26" spans="1:8" x14ac:dyDescent="0.25">
      <c r="A26" s="1" t="s">
        <v>18</v>
      </c>
      <c r="D26" s="4"/>
      <c r="F26" s="4"/>
      <c r="G26" s="4"/>
      <c r="H26" s="4"/>
    </row>
    <row r="27" spans="1:8" x14ac:dyDescent="0.25">
      <c r="A27" s="1" t="s">
        <v>19</v>
      </c>
      <c r="D27" s="4">
        <v>79</v>
      </c>
      <c r="F27" s="4"/>
      <c r="G27" s="4"/>
      <c r="H27" s="4"/>
    </row>
    <row r="28" spans="1:8" x14ac:dyDescent="0.25">
      <c r="A28" s="1" t="s">
        <v>20</v>
      </c>
      <c r="D28" s="4">
        <v>250</v>
      </c>
      <c r="F28" s="4"/>
      <c r="G28" s="4"/>
      <c r="H28" s="4"/>
    </row>
    <row r="29" spans="1:8" x14ac:dyDescent="0.25">
      <c r="A29" s="1" t="s">
        <v>21</v>
      </c>
      <c r="D29" s="4">
        <v>176</v>
      </c>
      <c r="F29" s="4"/>
      <c r="G29" s="4"/>
      <c r="H29" s="4"/>
    </row>
    <row r="30" spans="1:8" x14ac:dyDescent="0.25">
      <c r="A30" s="2" t="s">
        <v>22</v>
      </c>
      <c r="B30" s="2"/>
      <c r="D30" s="2"/>
      <c r="E30" s="11">
        <f>SUM(D25:D29)</f>
        <v>12121</v>
      </c>
      <c r="F30" s="4"/>
      <c r="G30" s="4"/>
      <c r="H30" s="4"/>
    </row>
    <row r="31" spans="1:8" x14ac:dyDescent="0.25">
      <c r="A31" s="2" t="s">
        <v>23</v>
      </c>
      <c r="D31" s="4"/>
      <c r="E31" s="4"/>
      <c r="F31" s="11">
        <f>SUM(E23:E30)</f>
        <v>12121</v>
      </c>
      <c r="G31" s="4"/>
      <c r="H31" s="4"/>
    </row>
    <row r="32" spans="1:8" ht="15" thickBot="1" x14ac:dyDescent="0.3">
      <c r="C32" s="4"/>
      <c r="D32" s="4"/>
      <c r="E32" s="4"/>
      <c r="F32" s="4"/>
      <c r="G32" s="4"/>
      <c r="H32" s="4"/>
    </row>
    <row r="33" spans="1:8" ht="15" thickBot="1" x14ac:dyDescent="0.3">
      <c r="A33" s="6" t="s">
        <v>24</v>
      </c>
      <c r="B33" s="7"/>
      <c r="C33" s="9"/>
      <c r="D33" s="9"/>
      <c r="E33" s="9"/>
      <c r="F33" s="10">
        <f>SUM(F20:F31)</f>
        <v>46014.26</v>
      </c>
      <c r="G33" s="4"/>
      <c r="H33" s="4"/>
    </row>
    <row r="34" spans="1:8" x14ac:dyDescent="0.25">
      <c r="C34" s="4"/>
      <c r="D34" s="4"/>
      <c r="E34" s="4"/>
      <c r="F34" s="4"/>
      <c r="G34" s="4"/>
      <c r="H34" s="4"/>
    </row>
    <row r="35" spans="1:8" x14ac:dyDescent="0.25">
      <c r="A35" s="2" t="s">
        <v>25</v>
      </c>
      <c r="C35" s="4"/>
      <c r="D35" s="4"/>
      <c r="E35" s="4"/>
      <c r="F35" s="4"/>
      <c r="G35" s="4"/>
      <c r="H35" s="4"/>
    </row>
    <row r="36" spans="1:8" x14ac:dyDescent="0.25">
      <c r="A36" s="2" t="s">
        <v>26</v>
      </c>
      <c r="C36" s="4"/>
      <c r="D36" s="4"/>
      <c r="E36" s="4"/>
      <c r="F36" s="4"/>
      <c r="G36" s="4"/>
      <c r="H36" s="4"/>
    </row>
    <row r="37" spans="1:8" x14ac:dyDescent="0.25">
      <c r="A37" s="1" t="s">
        <v>27</v>
      </c>
      <c r="C37" s="4">
        <v>9482.5</v>
      </c>
      <c r="D37" s="4"/>
      <c r="E37" s="4"/>
      <c r="F37" s="4"/>
      <c r="G37" s="4"/>
      <c r="H37" s="4"/>
    </row>
    <row r="38" spans="1:8" x14ac:dyDescent="0.25">
      <c r="A38" s="1" t="s">
        <v>28</v>
      </c>
      <c r="C38" s="4">
        <v>1991.33</v>
      </c>
      <c r="D38" s="4"/>
      <c r="E38" s="4"/>
      <c r="F38" s="4"/>
      <c r="G38" s="4"/>
      <c r="H38" s="4"/>
    </row>
    <row r="39" spans="1:8" x14ac:dyDescent="0.25">
      <c r="A39" s="1" t="s">
        <v>29</v>
      </c>
      <c r="C39" s="4">
        <v>9984</v>
      </c>
      <c r="D39" s="4"/>
      <c r="E39" s="4"/>
      <c r="F39" s="4"/>
      <c r="G39" s="4"/>
      <c r="H39" s="4"/>
    </row>
    <row r="40" spans="1:8" x14ac:dyDescent="0.25">
      <c r="A40" s="1" t="s">
        <v>30</v>
      </c>
      <c r="C40" s="4">
        <v>2098.7600000000002</v>
      </c>
      <c r="D40" s="4"/>
      <c r="E40" s="4"/>
      <c r="F40" s="4"/>
      <c r="G40" s="4"/>
      <c r="H40" s="4"/>
    </row>
    <row r="41" spans="1:8" x14ac:dyDescent="0.25">
      <c r="A41" s="2" t="s">
        <v>31</v>
      </c>
      <c r="B41" s="2"/>
      <c r="C41" s="11"/>
      <c r="D41" s="11">
        <f>SUM(C37:C40)</f>
        <v>23556.590000000004</v>
      </c>
      <c r="E41" s="11"/>
      <c r="F41" s="11"/>
      <c r="G41" s="11"/>
      <c r="H41" s="11"/>
    </row>
    <row r="42" spans="1:8" x14ac:dyDescent="0.25">
      <c r="C42" s="4"/>
      <c r="D42" s="4"/>
      <c r="E42" s="4"/>
      <c r="F42" s="4"/>
      <c r="G42" s="4"/>
      <c r="H42" s="4"/>
    </row>
    <row r="43" spans="1:8" x14ac:dyDescent="0.25">
      <c r="A43" s="2" t="s">
        <v>32</v>
      </c>
      <c r="C43" s="4"/>
      <c r="D43" s="4"/>
      <c r="E43" s="4"/>
      <c r="F43" s="4"/>
      <c r="G43" s="4"/>
      <c r="H43" s="4"/>
    </row>
    <row r="44" spans="1:8" x14ac:dyDescent="0.25">
      <c r="A44" s="1" t="s">
        <v>33</v>
      </c>
      <c r="C44" s="4">
        <f>1200+250+135+100</f>
        <v>1685</v>
      </c>
      <c r="D44" s="4"/>
      <c r="E44" s="4"/>
      <c r="F44" s="4"/>
      <c r="G44" s="4"/>
      <c r="H44" s="4"/>
    </row>
    <row r="45" spans="1:8" x14ac:dyDescent="0.25">
      <c r="A45" s="1" t="s">
        <v>34</v>
      </c>
      <c r="C45" s="4">
        <v>600</v>
      </c>
      <c r="D45" s="4"/>
      <c r="E45" s="4"/>
      <c r="F45" s="4"/>
      <c r="G45" s="4"/>
      <c r="H45" s="4"/>
    </row>
    <row r="46" spans="1:8" x14ac:dyDescent="0.25">
      <c r="A46" s="1" t="s">
        <v>35</v>
      </c>
      <c r="C46" s="4">
        <f>126+353.85</f>
        <v>479.85</v>
      </c>
      <c r="D46" s="4"/>
      <c r="E46" s="4"/>
      <c r="F46" s="4"/>
      <c r="G46" s="4"/>
      <c r="H46" s="4"/>
    </row>
    <row r="47" spans="1:8" x14ac:dyDescent="0.25">
      <c r="A47" s="2" t="s">
        <v>36</v>
      </c>
      <c r="C47" s="4"/>
      <c r="D47" s="11">
        <f>SUM(C44:C46)</f>
        <v>2764.85</v>
      </c>
      <c r="E47" s="4"/>
      <c r="F47" s="4"/>
      <c r="G47" s="4"/>
      <c r="H47" s="4"/>
    </row>
    <row r="48" spans="1:8" x14ac:dyDescent="0.25">
      <c r="A48" s="2" t="s">
        <v>37</v>
      </c>
      <c r="B48" s="2"/>
      <c r="C48" s="11"/>
      <c r="D48" s="11"/>
      <c r="E48" s="11">
        <f>-SUM(D41:D47)</f>
        <v>-26321.440000000002</v>
      </c>
      <c r="F48" s="11"/>
      <c r="G48" s="11"/>
      <c r="H48" s="11"/>
    </row>
    <row r="49" spans="1:8" x14ac:dyDescent="0.25">
      <c r="C49" s="4"/>
      <c r="D49" s="4"/>
      <c r="E49" s="4"/>
      <c r="F49" s="4"/>
      <c r="G49" s="4"/>
      <c r="H49" s="4"/>
    </row>
    <row r="50" spans="1:8" x14ac:dyDescent="0.25">
      <c r="A50" s="1" t="s">
        <v>38</v>
      </c>
      <c r="E50" s="4">
        <f>-290+50</f>
        <v>-240</v>
      </c>
      <c r="F50" s="4"/>
      <c r="G50" s="4"/>
      <c r="H50" s="4"/>
    </row>
    <row r="51" spans="1:8" x14ac:dyDescent="0.25">
      <c r="E51" s="4"/>
      <c r="F51" s="4"/>
      <c r="G51" s="4"/>
      <c r="H51" s="4"/>
    </row>
    <row r="52" spans="1:8" x14ac:dyDescent="0.25">
      <c r="C52" s="4"/>
      <c r="D52" s="4"/>
      <c r="E52" s="4"/>
      <c r="F52" s="4"/>
      <c r="G52" s="4"/>
      <c r="H52" s="4"/>
    </row>
    <row r="53" spans="1:8" x14ac:dyDescent="0.25">
      <c r="A53" s="2" t="s">
        <v>39</v>
      </c>
      <c r="B53" s="2"/>
      <c r="C53" s="11"/>
      <c r="D53" s="11"/>
      <c r="E53" s="11"/>
      <c r="F53" s="11"/>
      <c r="G53" s="11"/>
      <c r="H53" s="11"/>
    </row>
    <row r="54" spans="1:8" x14ac:dyDescent="0.25">
      <c r="A54" s="1" t="s">
        <v>40</v>
      </c>
      <c r="D54" s="4">
        <f>170+75+15+15+1112.17-100</f>
        <v>1287.17</v>
      </c>
      <c r="E54" s="4"/>
      <c r="F54" s="4"/>
      <c r="G54" s="4"/>
      <c r="H54" s="4"/>
    </row>
    <row r="55" spans="1:8" x14ac:dyDescent="0.25">
      <c r="A55" s="1" t="s">
        <v>41</v>
      </c>
      <c r="D55" s="4">
        <v>291.81</v>
      </c>
      <c r="E55" s="4"/>
      <c r="F55" s="4"/>
      <c r="G55" s="4"/>
      <c r="H55" s="4"/>
    </row>
    <row r="56" spans="1:8" x14ac:dyDescent="0.25">
      <c r="A56" s="1" t="s">
        <v>42</v>
      </c>
      <c r="D56" s="4">
        <f>145.57+444.67+134.39+211.12</f>
        <v>935.75</v>
      </c>
      <c r="E56" s="4"/>
      <c r="F56" s="4"/>
      <c r="G56" s="4"/>
      <c r="H56" s="4"/>
    </row>
    <row r="57" spans="1:8" x14ac:dyDescent="0.25">
      <c r="A57" s="1" t="s">
        <v>43</v>
      </c>
      <c r="D57" s="4">
        <v>94.52</v>
      </c>
      <c r="E57" s="4"/>
      <c r="F57" s="4"/>
      <c r="G57" s="4"/>
      <c r="H57" s="4"/>
    </row>
    <row r="58" spans="1:8" x14ac:dyDescent="0.25">
      <c r="A58" s="1" t="s">
        <v>44</v>
      </c>
      <c r="D58" s="4">
        <v>400</v>
      </c>
      <c r="E58" s="4"/>
      <c r="F58" s="4"/>
      <c r="G58" s="4"/>
      <c r="H58" s="4"/>
    </row>
    <row r="59" spans="1:8" x14ac:dyDescent="0.25">
      <c r="A59" s="2" t="s">
        <v>45</v>
      </c>
      <c r="B59" s="2"/>
      <c r="C59" s="2"/>
      <c r="D59" s="11"/>
      <c r="E59" s="11">
        <f>-SUM(D54:D58)</f>
        <v>-3009.25</v>
      </c>
      <c r="F59" s="11"/>
      <c r="G59" s="11"/>
      <c r="H59" s="11"/>
    </row>
    <row r="60" spans="1:8" x14ac:dyDescent="0.25">
      <c r="A60" s="2"/>
      <c r="B60" s="2"/>
      <c r="C60" s="2"/>
      <c r="D60" s="11"/>
      <c r="E60" s="11"/>
      <c r="F60" s="11"/>
      <c r="G60" s="11"/>
      <c r="H60" s="11"/>
    </row>
    <row r="61" spans="1:8" x14ac:dyDescent="0.25">
      <c r="A61" s="1" t="s">
        <v>46</v>
      </c>
      <c r="C61" s="4"/>
      <c r="E61" s="4">
        <v>-1500</v>
      </c>
      <c r="F61" s="4"/>
      <c r="G61" s="4"/>
      <c r="H61" s="4"/>
    </row>
    <row r="62" spans="1:8" x14ac:dyDescent="0.25">
      <c r="A62" s="1" t="s">
        <v>47</v>
      </c>
      <c r="C62" s="4"/>
      <c r="E62" s="4">
        <v>-250</v>
      </c>
      <c r="F62" s="4"/>
      <c r="G62" s="4"/>
      <c r="H62" s="4"/>
    </row>
    <row r="63" spans="1:8" x14ac:dyDescent="0.25">
      <c r="A63" s="1" t="s">
        <v>48</v>
      </c>
      <c r="C63" s="4"/>
      <c r="E63" s="4">
        <v>-500</v>
      </c>
      <c r="F63" s="4"/>
      <c r="G63" s="4"/>
      <c r="H63" s="4"/>
    </row>
    <row r="64" spans="1:8" x14ac:dyDescent="0.25">
      <c r="A64" s="1" t="s">
        <v>49</v>
      </c>
      <c r="C64" s="4"/>
      <c r="E64" s="4">
        <v>50</v>
      </c>
      <c r="F64" s="4"/>
      <c r="G64" s="4"/>
      <c r="H64" s="4"/>
    </row>
    <row r="65" spans="1:8" x14ac:dyDescent="0.25">
      <c r="A65" s="1" t="s">
        <v>77</v>
      </c>
      <c r="C65" s="4"/>
      <c r="E65" s="4">
        <v>-1878.7</v>
      </c>
      <c r="F65" s="4"/>
      <c r="G65" s="4"/>
      <c r="H65" s="4"/>
    </row>
    <row r="66" spans="1:8" x14ac:dyDescent="0.25">
      <c r="A66" s="1" t="s">
        <v>50</v>
      </c>
      <c r="C66" s="4"/>
      <c r="E66" s="4">
        <v>-240</v>
      </c>
      <c r="F66" s="4"/>
      <c r="G66" s="4"/>
      <c r="H66" s="4"/>
    </row>
    <row r="67" spans="1:8" x14ac:dyDescent="0.25">
      <c r="C67" s="4"/>
      <c r="E67" s="4"/>
      <c r="F67" s="4"/>
      <c r="G67" s="4"/>
      <c r="H67" s="4"/>
    </row>
    <row r="68" spans="1:8" x14ac:dyDescent="0.25">
      <c r="A68" s="12" t="s">
        <v>78</v>
      </c>
      <c r="B68" s="13"/>
      <c r="C68" s="14"/>
      <c r="D68" s="13"/>
      <c r="E68" s="14"/>
      <c r="F68" s="15">
        <f>SUM(E48:E66)</f>
        <v>-33889.39</v>
      </c>
      <c r="G68" s="11"/>
      <c r="H68" s="11"/>
    </row>
    <row r="69" spans="1:8" x14ac:dyDescent="0.25">
      <c r="A69" s="2"/>
      <c r="B69" s="2"/>
      <c r="C69" s="2"/>
      <c r="D69" s="11"/>
      <c r="E69" s="11"/>
      <c r="F69" s="11"/>
      <c r="G69" s="11"/>
      <c r="H69" s="11"/>
    </row>
    <row r="70" spans="1:8" x14ac:dyDescent="0.25">
      <c r="C70" s="4"/>
      <c r="D70" s="4"/>
      <c r="E70" s="4"/>
      <c r="F70" s="4"/>
      <c r="G70" s="4"/>
      <c r="H70" s="4"/>
    </row>
    <row r="71" spans="1:8" x14ac:dyDescent="0.25">
      <c r="A71" s="2" t="s">
        <v>51</v>
      </c>
      <c r="C71" s="4"/>
      <c r="D71" s="4"/>
      <c r="E71" s="4"/>
      <c r="F71" s="4"/>
      <c r="G71" s="4"/>
      <c r="H71" s="4"/>
    </row>
    <row r="72" spans="1:8" x14ac:dyDescent="0.25">
      <c r="A72" s="1" t="s">
        <v>52</v>
      </c>
      <c r="D72" s="4">
        <v>9177</v>
      </c>
      <c r="E72" s="4"/>
      <c r="G72" s="4"/>
      <c r="H72" s="4"/>
    </row>
    <row r="73" spans="1:8" x14ac:dyDescent="0.25">
      <c r="A73" s="1" t="s">
        <v>53</v>
      </c>
      <c r="D73" s="4">
        <v>811</v>
      </c>
      <c r="E73" s="4"/>
      <c r="G73" s="4"/>
      <c r="H73" s="4"/>
    </row>
    <row r="74" spans="1:8" x14ac:dyDescent="0.25">
      <c r="A74" s="1" t="s">
        <v>54</v>
      </c>
      <c r="D74" s="4">
        <v>490</v>
      </c>
      <c r="E74" s="4"/>
      <c r="G74" s="4"/>
      <c r="H74" s="4"/>
    </row>
    <row r="75" spans="1:8" x14ac:dyDescent="0.25">
      <c r="A75" s="1" t="s">
        <v>55</v>
      </c>
      <c r="D75" s="4">
        <v>281</v>
      </c>
      <c r="E75" s="4"/>
      <c r="G75" s="4"/>
      <c r="H75" s="4"/>
    </row>
    <row r="76" spans="1:8" x14ac:dyDescent="0.25">
      <c r="A76" s="1" t="s">
        <v>56</v>
      </c>
      <c r="D76" s="4">
        <v>285</v>
      </c>
      <c r="E76" s="4"/>
      <c r="G76" s="4"/>
      <c r="H76" s="4"/>
    </row>
    <row r="77" spans="1:8" x14ac:dyDescent="0.25">
      <c r="A77" s="1" t="s">
        <v>57</v>
      </c>
      <c r="D77" s="4">
        <v>572</v>
      </c>
      <c r="E77" s="4"/>
      <c r="G77" s="4"/>
      <c r="H77" s="4"/>
    </row>
    <row r="78" spans="1:8" x14ac:dyDescent="0.25">
      <c r="A78" s="1" t="s">
        <v>58</v>
      </c>
      <c r="D78" s="4">
        <v>176</v>
      </c>
      <c r="E78" s="4"/>
      <c r="G78" s="4"/>
      <c r="H78" s="4"/>
    </row>
    <row r="79" spans="1:8" x14ac:dyDescent="0.25">
      <c r="A79" s="1" t="s">
        <v>59</v>
      </c>
      <c r="D79" s="4">
        <v>79</v>
      </c>
      <c r="E79" s="4"/>
      <c r="G79" s="4"/>
      <c r="H79" s="4"/>
    </row>
    <row r="80" spans="1:8" x14ac:dyDescent="0.25">
      <c r="A80" s="1" t="s">
        <v>60</v>
      </c>
      <c r="D80" s="4">
        <v>250</v>
      </c>
      <c r="E80" s="4"/>
      <c r="G80" s="4"/>
      <c r="H80" s="4"/>
    </row>
    <row r="81" spans="1:8" x14ac:dyDescent="0.25">
      <c r="A81" s="2" t="s">
        <v>61</v>
      </c>
      <c r="B81" s="2"/>
      <c r="C81" s="2"/>
      <c r="D81" s="11"/>
      <c r="E81" s="11">
        <f>-SUM(D72:D80)</f>
        <v>-12121</v>
      </c>
      <c r="F81" s="2"/>
      <c r="G81" s="11"/>
      <c r="H81" s="11"/>
    </row>
    <row r="82" spans="1:8" x14ac:dyDescent="0.25">
      <c r="A82" s="2" t="s">
        <v>62</v>
      </c>
      <c r="B82" s="2"/>
      <c r="C82" s="11"/>
      <c r="D82" s="11"/>
      <c r="E82" s="11"/>
      <c r="F82" s="11">
        <f>SUM(E70:E81)</f>
        <v>-12121</v>
      </c>
      <c r="G82" s="11"/>
      <c r="H82" s="11"/>
    </row>
    <row r="84" spans="1:8" x14ac:dyDescent="0.25">
      <c r="C84" s="4"/>
      <c r="D84" s="4"/>
      <c r="E84" s="4"/>
      <c r="F84" s="4"/>
      <c r="G84" s="4"/>
      <c r="H84" s="4"/>
    </row>
    <row r="85" spans="1:8" x14ac:dyDescent="0.25">
      <c r="A85" s="12" t="s">
        <v>63</v>
      </c>
      <c r="B85" s="13"/>
      <c r="C85" s="14"/>
      <c r="D85" s="14"/>
      <c r="E85" s="14"/>
      <c r="F85" s="15">
        <f>SUM(F68:F82)</f>
        <v>-46010.39</v>
      </c>
      <c r="G85" s="11"/>
      <c r="H85" s="11"/>
    </row>
    <row r="86" spans="1:8" ht="15" thickBot="1" x14ac:dyDescent="0.3">
      <c r="C86" s="4"/>
      <c r="D86" s="4"/>
      <c r="E86" s="4"/>
      <c r="F86" s="4"/>
      <c r="G86" s="4"/>
      <c r="H86" s="4"/>
    </row>
    <row r="87" spans="1:8" ht="15.75" thickTop="1" thickBot="1" x14ac:dyDescent="0.3">
      <c r="A87" s="16" t="s">
        <v>64</v>
      </c>
      <c r="B87" s="17"/>
      <c r="C87" s="18"/>
      <c r="D87" s="18"/>
      <c r="E87" s="18"/>
      <c r="F87" s="19">
        <f>SUM(F33+F85)</f>
        <v>3.8700000000026193</v>
      </c>
      <c r="G87" s="11"/>
      <c r="H87" s="11"/>
    </row>
    <row r="88" spans="1:8" ht="15" thickTop="1" x14ac:dyDescent="0.25">
      <c r="C88" s="4"/>
      <c r="D88" s="4"/>
      <c r="E88" s="4"/>
      <c r="F88" s="4"/>
      <c r="G88" s="4"/>
      <c r="H88" s="4"/>
    </row>
    <row r="89" spans="1:8" x14ac:dyDescent="0.25">
      <c r="C89" s="4"/>
      <c r="D89" s="4"/>
      <c r="E89" s="4"/>
      <c r="F89" s="4"/>
      <c r="G89" s="4"/>
      <c r="H89" s="4"/>
    </row>
    <row r="90" spans="1:8" x14ac:dyDescent="0.25">
      <c r="C90" s="4"/>
      <c r="D90" s="4"/>
      <c r="E90" s="4"/>
      <c r="F90" s="4"/>
      <c r="G90" s="4"/>
      <c r="H90" s="4"/>
    </row>
    <row r="91" spans="1:8" x14ac:dyDescent="0.25">
      <c r="A91" s="20" t="s">
        <v>65</v>
      </c>
      <c r="B91" s="20"/>
      <c r="C91" s="4"/>
      <c r="D91" s="4"/>
      <c r="E91" s="4"/>
      <c r="F91" s="4"/>
      <c r="G91" s="4"/>
      <c r="H91" s="4"/>
    </row>
    <row r="92" spans="1:8" ht="15" thickBot="1" x14ac:dyDescent="0.3">
      <c r="C92" s="4"/>
      <c r="D92" s="4"/>
      <c r="E92" s="4"/>
      <c r="F92" s="4"/>
      <c r="G92" s="4"/>
      <c r="H92" s="4"/>
    </row>
    <row r="93" spans="1:8" ht="15.75" thickTop="1" thickBot="1" x14ac:dyDescent="0.3">
      <c r="A93" s="21" t="s">
        <v>79</v>
      </c>
      <c r="B93" s="22"/>
      <c r="C93" s="23"/>
      <c r="D93" s="24"/>
      <c r="E93" s="4"/>
      <c r="F93" s="4"/>
      <c r="G93" s="4"/>
      <c r="H93" s="4"/>
    </row>
    <row r="94" spans="1:8" ht="15" thickTop="1" x14ac:dyDescent="0.25">
      <c r="A94" s="1" t="s">
        <v>66</v>
      </c>
      <c r="C94" s="4"/>
      <c r="D94" s="4"/>
      <c r="E94" s="4"/>
      <c r="F94" s="4"/>
      <c r="G94" s="4"/>
      <c r="H94" s="4"/>
    </row>
    <row r="95" spans="1:8" x14ac:dyDescent="0.25">
      <c r="C95" s="4"/>
      <c r="D95" s="4"/>
      <c r="E95" s="4"/>
      <c r="F95" s="4"/>
      <c r="G95" s="4"/>
      <c r="H95" s="4"/>
    </row>
    <row r="96" spans="1:8" x14ac:dyDescent="0.25">
      <c r="A96" s="1" t="s">
        <v>67</v>
      </c>
      <c r="B96" s="11">
        <f>+'[1]Payable to National'!D11</f>
        <v>23970</v>
      </c>
      <c r="C96" s="4" t="s">
        <v>68</v>
      </c>
      <c r="D96" s="4"/>
      <c r="E96" s="4"/>
      <c r="F96" s="4"/>
      <c r="G96" s="4"/>
      <c r="H96" s="4"/>
    </row>
    <row r="97" spans="1:8" x14ac:dyDescent="0.25">
      <c r="A97" s="1" t="s">
        <v>69</v>
      </c>
      <c r="B97" s="11">
        <f>+'[1]Payable to National'!C7</f>
        <v>23300</v>
      </c>
      <c r="C97" s="4" t="s">
        <v>70</v>
      </c>
      <c r="D97" s="4"/>
      <c r="E97" s="4"/>
      <c r="F97" s="4"/>
      <c r="G97" s="4"/>
      <c r="H97" s="4"/>
    </row>
    <row r="98" spans="1:8" ht="17.25" thickBot="1" x14ac:dyDescent="0.45">
      <c r="A98" s="1" t="s">
        <v>71</v>
      </c>
      <c r="B98" s="4">
        <f>+'[1]Payable to National'!D15+'[1]Payable to National'!D16</f>
        <v>-2590</v>
      </c>
      <c r="C98" s="4" t="s">
        <v>80</v>
      </c>
      <c r="D98" s="4"/>
      <c r="E98" s="25"/>
      <c r="F98" s="25"/>
      <c r="G98" s="4"/>
      <c r="H98" s="4"/>
    </row>
    <row r="99" spans="1:8" ht="18" thickTop="1" thickBot="1" x14ac:dyDescent="0.45">
      <c r="A99" s="26" t="s">
        <v>72</v>
      </c>
      <c r="B99" s="27">
        <f>+'[1]Payable to National'!D19</f>
        <v>21382.709000000003</v>
      </c>
      <c r="C99" s="28" t="s">
        <v>73</v>
      </c>
      <c r="D99" s="18"/>
      <c r="E99" s="29"/>
      <c r="F99" s="30">
        <f>+'[1]Payable to National'!D19</f>
        <v>21382.709000000003</v>
      </c>
      <c r="G99" s="4"/>
      <c r="H99" s="4"/>
    </row>
    <row r="100" spans="1:8" ht="15" thickTop="1" x14ac:dyDescent="0.25">
      <c r="A100" s="1" t="s">
        <v>81</v>
      </c>
      <c r="C100" s="4"/>
      <c r="D100" s="4"/>
      <c r="E100" s="4"/>
      <c r="F100" s="4"/>
      <c r="G100" s="4"/>
      <c r="H100" s="4"/>
    </row>
    <row r="101" spans="1:8" x14ac:dyDescent="0.25">
      <c r="C101" s="4"/>
      <c r="D101" s="4"/>
      <c r="E101" s="4"/>
      <c r="F101" s="4"/>
      <c r="G101" s="4"/>
      <c r="H101" s="4"/>
    </row>
    <row r="102" spans="1:8" ht="71.25" x14ac:dyDescent="0.25">
      <c r="A102" s="31" t="s">
        <v>74</v>
      </c>
      <c r="C102" s="4"/>
      <c r="D102" s="4"/>
      <c r="E102" s="4"/>
      <c r="F102" s="4"/>
      <c r="G102" s="4"/>
      <c r="H102" s="4"/>
    </row>
  </sheetData>
  <pageMargins left="0.15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mephif</dc:creator>
  <cp:lastModifiedBy>Jonathan Tse</cp:lastModifiedBy>
  <cp:lastPrinted>2012-09-08T21:03:44Z</cp:lastPrinted>
  <dcterms:created xsi:type="dcterms:W3CDTF">2012-09-08T20:55:26Z</dcterms:created>
  <dcterms:modified xsi:type="dcterms:W3CDTF">2013-06-27T09:45:42Z</dcterms:modified>
</cp:coreProperties>
</file>